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Motcombe PC\Audit detials\Audit 2022-2023\"/>
    </mc:Choice>
  </mc:AlternateContent>
  <xr:revisionPtr revIDLastSave="0" documentId="8_{900C4063-9F45-475B-94DB-71A9686DBB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28" i="10" s="1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<sst xmlns="http://schemas.openxmlformats.org/spreadsheetml/2006/main" count="136" uniqueCount="67">
  <si>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</si>
  <si>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</si>
  <si>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</si>
  <si>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</si>
  <si>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</si>
  <si>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</si>
  <si>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</si>
  <si>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</si>
  <si>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</si>
  <si>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</si>
  <si>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</si>
  <si>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</si>
  <si>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</si>
  <si>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</si>
  <si>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</si>
  <si>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</si>
  <si>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</si>
  <si>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</si>
  <si>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</si>
  <si>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</si>
  <si>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</si>
  <si>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</si>
  <si>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</si>
  <si>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</si>
  <si>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</si>
  <si>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</si>
  <si>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</si>
  <si>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</si>
  <si>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</si>
  <si>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</si>
  <si>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</si>
  <si>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</si>
  <si>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</si>
  <si>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</si>
  <si>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</si>
  <si>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</si>
  <si>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</si>
  <si>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</si>
  <si>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</si>
  <si>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</si>
  <si>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</si>
  <si>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</si>
  <si>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</si>
  <si>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</si>
  <si>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</si>
  <si>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</si>
  <si>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</si>
  <si>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</si>
  <si>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</si>
  <si>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</si>
  <si>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</si>
  <si>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</si>
  <si>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</si>
  <si>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</si>
  <si>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</si>
  <si>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</si>
  <si>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</si>
  <si>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</si>
  <si>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</si>
  <si>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</si>
  <si>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</si>
  <si>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</si>
  <si>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</si>
  <si>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</si>
  <si>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 xml:space="preserve">The Parish Council rectived a large a vat return of £10659.64, due to the nessasry path work to the Meadows, other income was the following donations - £220.00 Meadows, £470.00 Meadows and £253.00 play area. </t>
  </si>
  <si>
    <t xml:space="preserve">To pay for a new path through the Meadows for the sum of £21000.00.  </t>
  </si>
  <si>
    <t>The cost of the path £21000.00 was added and a new gate for £450.00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</si>
</sst>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C11" workbookViewId="0">
      <selection activeCell="I20" sqref="I19:I20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9.5546875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75" t="s">
        <v>40</v>
      </c>
      <c r="C3" s="76"/>
      <c r="D3" s="76"/>
      <c r="E3" s="76"/>
      <c r="F3" s="76"/>
      <c r="G3" s="76"/>
      <c r="H3" s="76"/>
      <c r="I3" s="76"/>
    </row>
    <row r="4" spans="2:10" ht="15" customHeight="1" thickBot="1" x14ac:dyDescent="0.35"/>
    <row r="5" spans="2:10" ht="15" customHeight="1" x14ac:dyDescent="0.3">
      <c r="B5" s="28"/>
      <c r="C5" s="74" t="s">
        <v>17</v>
      </c>
      <c r="D5" s="74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38502</v>
      </c>
      <c r="D7" s="70">
        <v>19002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26220</v>
      </c>
      <c r="D8" s="70">
        <v>27220</v>
      </c>
      <c r="E8" s="51">
        <f>D8-C8</f>
        <v>1000</v>
      </c>
      <c r="F8" s="50">
        <f>IF(AND(C8=0,D8=0),0,IF(C8=0,1,IF(D8=0,-1,(D8-C8)/C8)))</f>
        <v>3.8138825324180017E-2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121.2" customHeight="1" x14ac:dyDescent="0.3">
      <c r="B9" s="31" t="s">
        <v>22</v>
      </c>
      <c r="C9" s="70">
        <v>5535</v>
      </c>
      <c r="D9" s="70">
        <v>11640</v>
      </c>
      <c r="E9" s="51">
        <f t="shared" ref="E9:E12" si="0">D9-C9</f>
        <v>6105</v>
      </c>
      <c r="F9" s="50">
        <f t="shared" ref="F9:F12" si="1">IF(AND(C9=0,D9=0),0,IF(C9=0,1,IF(D9=0,-1,(D9-C9)/C9)))</f>
        <v>1.102981029810298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23</v>
      </c>
      <c r="J9" s="47" t="s">
        <v>64</v>
      </c>
    </row>
    <row r="10" spans="2:10" ht="43.2" x14ac:dyDescent="0.3">
      <c r="B10" s="32" t="s">
        <v>24</v>
      </c>
      <c r="C10" s="70">
        <v>16851</v>
      </c>
      <c r="D10" s="70">
        <v>17193</v>
      </c>
      <c r="E10" s="51">
        <f t="shared" si="0"/>
        <v>342</v>
      </c>
      <c r="F10" s="50">
        <f t="shared" si="1"/>
        <v>2.0295531422467511E-2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ref="J10:J11" si="4">IF(ISBLANK(C10),"Enter figures",IF(G10="Yes","Please explain within the relevant tab",IF(H10="Yes","Please explain within the relevant tab","No explanation required")))</f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43.2" x14ac:dyDescent="0.3">
      <c r="B12" s="32" t="s">
        <v>28</v>
      </c>
      <c r="C12" s="70">
        <v>34384</v>
      </c>
      <c r="D12" s="70">
        <v>40589</v>
      </c>
      <c r="E12" s="51">
        <f t="shared" si="0"/>
        <v>6205</v>
      </c>
      <c r="F12" s="50">
        <f t="shared" si="1"/>
        <v>0.18046184271754304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">
        <v>65</v>
      </c>
    </row>
    <row r="13" spans="2:10" ht="15" thickBot="1" x14ac:dyDescent="0.35">
      <c r="B13" s="33" t="s">
        <v>30</v>
      </c>
      <c r="C13" s="71">
        <f>C7+C8+C9-C10-C11-C12</f>
        <v>19022</v>
      </c>
      <c r="D13" s="71">
        <f>D7+D8+D9-D10-D11-D12</f>
        <v>80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" thickBot="1" x14ac:dyDescent="0.35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19002</v>
      </c>
      <c r="D15" s="72">
        <v>80</v>
      </c>
      <c r="E15" s="56"/>
      <c r="F15" s="59"/>
      <c r="G15" s="54"/>
      <c r="H15" s="54"/>
      <c r="I15" s="42" t="s">
        <v>33</v>
      </c>
      <c r="J15" s="46"/>
    </row>
    <row r="16" spans="2:10" ht="43.2" x14ac:dyDescent="0.3">
      <c r="B16" s="32" t="s">
        <v>34</v>
      </c>
      <c r="C16" s="70">
        <v>64070</v>
      </c>
      <c r="D16" s="70">
        <v>85329</v>
      </c>
      <c r="E16" s="51">
        <f>D16-C16</f>
        <v>21259</v>
      </c>
      <c r="F16" s="50">
        <f t="shared" ref="F16:F17" si="5">IF(AND(C16=0,D16=0),0,IF(C16=0,1,IF(D16=0,-1,(D16-C16)/C16)))</f>
        <v>0.3318089589511472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Yes</v>
      </c>
      <c r="I16" s="40" t="s">
        <v>35</v>
      </c>
      <c r="J16" s="47" t="s">
        <v>66</v>
      </c>
    </row>
    <row r="17" spans="2:10" ht="29.4" thickBot="1" x14ac:dyDescent="0.35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ref="J17" si="8">IF(ISBLANK(C17),"Enter figures",IF(G17="Yes","Please explain within the relevant tab",IF(H17="Yes","Please explain within the relevant tab","No explanation required")))</f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26220</v>
      </c>
      <c r="D4" t="s">
        <v>4</v>
      </c>
      <c r="E4" s="37">
        <f>'Accounting Statement'!D8</f>
        <v>27220</v>
      </c>
    </row>
    <row r="6" spans="2:6" x14ac:dyDescent="0.3">
      <c r="D6" t="s">
        <v>7</v>
      </c>
      <c r="E6" s="1">
        <f>E4-C4</f>
        <v>1000</v>
      </c>
    </row>
    <row r="7" spans="2:6" x14ac:dyDescent="0.3">
      <c r="D7" t="s">
        <v>41</v>
      </c>
      <c r="E7" s="6">
        <f>IF(AND(C4=0,E4=0),0,IF(C4=0,1,IF(E4=0,-1,(E4-C4)/C4)))</f>
        <v>3.8138825324180017E-2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2:6" s="11" customFormat="1" x14ac:dyDescent="0.3">
      <c r="B12" s="12"/>
      <c r="C12" s="12"/>
      <c r="D12" s="13">
        <f t="shared" ref="D12:D25" si="0">C12-B12</f>
        <v>0</v>
      </c>
      <c r="E12" s="77"/>
      <c r="F12" s="78"/>
    </row>
    <row r="13" spans="2:6" s="11" customFormat="1" x14ac:dyDescent="0.3">
      <c r="B13" s="12"/>
      <c r="C13" s="12"/>
      <c r="D13" s="13">
        <f t="shared" si="0"/>
        <v>0</v>
      </c>
      <c r="E13" s="77"/>
      <c r="F13" s="78"/>
    </row>
    <row r="14" spans="2:6" s="11" customFormat="1" x14ac:dyDescent="0.3">
      <c r="B14" s="12"/>
      <c r="C14" s="12"/>
      <c r="D14" s="13">
        <f t="shared" si="0"/>
        <v>0</v>
      </c>
      <c r="E14" s="77"/>
      <c r="F14" s="78"/>
    </row>
    <row r="15" spans="2:6" s="11" customFormat="1" x14ac:dyDescent="0.3">
      <c r="B15" s="12"/>
      <c r="C15" s="12"/>
      <c r="D15" s="13">
        <f t="shared" si="0"/>
        <v>0</v>
      </c>
      <c r="E15" s="77"/>
      <c r="F15" s="78"/>
    </row>
    <row r="16" spans="2:6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79"/>
      <c r="F26" s="78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3" sqref="E13:F1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5535</v>
      </c>
      <c r="D4" t="s">
        <v>4</v>
      </c>
      <c r="E4" s="37">
        <f>'Accounting Statement'!D9</f>
        <v>11640</v>
      </c>
    </row>
    <row r="6" spans="1:7" x14ac:dyDescent="0.3">
      <c r="D6" t="s">
        <v>7</v>
      </c>
      <c r="E6" s="1">
        <f>E4-C4</f>
        <v>6105</v>
      </c>
    </row>
    <row r="7" spans="1:7" x14ac:dyDescent="0.3">
      <c r="D7" t="s">
        <v>41</v>
      </c>
      <c r="E7" s="6">
        <f>IF(AND(C4=0,E4=0),0,IF(C4=0,1,IF(E4=0,-1,(E4-C4)/C4)))</f>
        <v>1.102981029810298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s="11" customFormat="1" x14ac:dyDescent="0.3">
      <c r="B27" s="12"/>
      <c r="C27" s="12"/>
      <c r="D27" s="13">
        <f t="shared" si="0"/>
        <v>0</v>
      </c>
      <c r="E27" s="77"/>
      <c r="F27" s="78"/>
    </row>
    <row r="28" spans="1:8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16851</v>
      </c>
      <c r="D4" t="s">
        <v>4</v>
      </c>
      <c r="E4" s="37">
        <f>'Accounting Statement'!D10</f>
        <v>17193</v>
      </c>
    </row>
    <row r="6" spans="1:7" x14ac:dyDescent="0.3">
      <c r="D6" t="s">
        <v>7</v>
      </c>
      <c r="E6" s="1">
        <f>E4-C4</f>
        <v>342</v>
      </c>
    </row>
    <row r="7" spans="1:7" x14ac:dyDescent="0.3">
      <c r="D7" t="s">
        <v>41</v>
      </c>
      <c r="E7" s="6">
        <f>IF(AND(C4=0,E4=0),0,IF(C4=0,1,IF(E4=0,-1,(E4-C4)/C4)))</f>
        <v>2.0295531422467511E-2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79"/>
      <c r="F27" s="78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79"/>
      <c r="F27" s="78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34384</v>
      </c>
      <c r="D4" t="s">
        <v>4</v>
      </c>
      <c r="E4" s="37">
        <f>'Accounting Statement'!D12</f>
        <v>40589</v>
      </c>
    </row>
    <row r="6" spans="1:7" x14ac:dyDescent="0.3">
      <c r="D6" t="s">
        <v>7</v>
      </c>
      <c r="E6" s="1">
        <f>E4-C4</f>
        <v>6205</v>
      </c>
    </row>
    <row r="7" spans="1:7" x14ac:dyDescent="0.3">
      <c r="D7" t="s">
        <v>41</v>
      </c>
      <c r="E7" s="6">
        <f>IF(AND(C4=0,E4=0),0,IF(C4=0,1,IF(E4=0,-1,(E4-C4)/C4)))</f>
        <v>0.18046184271754304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s="11" customFormat="1" x14ac:dyDescent="0.3">
      <c r="B27" s="12"/>
      <c r="C27" s="12"/>
      <c r="D27" s="13">
        <f t="shared" si="0"/>
        <v>0</v>
      </c>
      <c r="E27" s="77"/>
      <c r="F27" s="78"/>
    </row>
    <row r="28" spans="1:8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80</v>
      </c>
      <c r="D4" s="61" t="s">
        <v>50</v>
      </c>
      <c r="E4" s="67">
        <f>'Accounting Statement'!D8</f>
        <v>27220</v>
      </c>
    </row>
    <row r="6" spans="2:7" x14ac:dyDescent="0.3">
      <c r="D6" s="68" t="s">
        <v>51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62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64070</v>
      </c>
      <c r="D4" t="s">
        <v>4</v>
      </c>
      <c r="E4" s="37">
        <f>'Accounting Statement'!D16</f>
        <v>85329</v>
      </c>
    </row>
    <row r="6" spans="1:7" x14ac:dyDescent="0.3">
      <c r="D6" t="s">
        <v>7</v>
      </c>
      <c r="E6" s="1">
        <f>E4-C4</f>
        <v>21259</v>
      </c>
    </row>
    <row r="7" spans="1:7" x14ac:dyDescent="0.3">
      <c r="D7" t="s">
        <v>41</v>
      </c>
      <c r="E7" s="6">
        <f>IF(AND(C4=0,E4=0),0,IF(C4=0,1,IF(E4=0,-1,(E4-C4)/C4)))</f>
        <v>0.3318089589511472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12" s="11" customFormat="1" x14ac:dyDescent="0.3">
      <c r="B17" s="12"/>
      <c r="C17" s="12"/>
      <c r="D17" s="13">
        <f t="shared" si="0"/>
        <v>0</v>
      </c>
      <c r="E17" s="77"/>
      <c r="F17" s="78"/>
    </row>
    <row r="18" spans="1:12" s="11" customFormat="1" x14ac:dyDescent="0.3">
      <c r="B18" s="12"/>
      <c r="C18" s="12"/>
      <c r="D18" s="13">
        <f t="shared" si="0"/>
        <v>0</v>
      </c>
      <c r="E18" s="77"/>
      <c r="F18" s="78"/>
      <c r="L18" s="20"/>
    </row>
    <row r="19" spans="1:12" s="11" customFormat="1" x14ac:dyDescent="0.3">
      <c r="B19" s="12"/>
      <c r="C19" s="12"/>
      <c r="D19" s="13">
        <f t="shared" si="0"/>
        <v>0</v>
      </c>
      <c r="E19" s="77"/>
      <c r="F19" s="78"/>
    </row>
    <row r="20" spans="1:12" s="11" customFormat="1" x14ac:dyDescent="0.3">
      <c r="B20" s="12"/>
      <c r="C20" s="12"/>
      <c r="D20" s="13">
        <f t="shared" si="0"/>
        <v>0</v>
      </c>
      <c r="E20" s="77"/>
      <c r="F20" s="78"/>
    </row>
    <row r="21" spans="1:12" s="11" customFormat="1" x14ac:dyDescent="0.3">
      <c r="B21" s="12"/>
      <c r="C21" s="12"/>
      <c r="D21" s="13">
        <f t="shared" si="0"/>
        <v>0</v>
      </c>
      <c r="E21" s="77"/>
      <c r="F21" s="78"/>
    </row>
    <row r="22" spans="1:12" s="11" customFormat="1" x14ac:dyDescent="0.3">
      <c r="B22" s="12"/>
      <c r="C22" s="12"/>
      <c r="D22" s="13">
        <f t="shared" si="0"/>
        <v>0</v>
      </c>
      <c r="E22" s="77"/>
      <c r="F22" s="78"/>
    </row>
    <row r="23" spans="1:12" s="11" customFormat="1" x14ac:dyDescent="0.3">
      <c r="B23" s="12"/>
      <c r="C23" s="12"/>
      <c r="D23" s="13">
        <f t="shared" si="0"/>
        <v>0</v>
      </c>
      <c r="E23" s="77"/>
      <c r="F23" s="78"/>
    </row>
    <row r="24" spans="1:12" s="11" customFormat="1" x14ac:dyDescent="0.3">
      <c r="B24" s="12"/>
      <c r="C24" s="12"/>
      <c r="D24" s="13">
        <f t="shared" si="0"/>
        <v>0</v>
      </c>
      <c r="E24" s="77"/>
      <c r="F24" s="78"/>
    </row>
    <row r="25" spans="1:12" s="11" customFormat="1" x14ac:dyDescent="0.3">
      <c r="B25" s="12"/>
      <c r="C25" s="12"/>
      <c r="D25" s="13">
        <f t="shared" si="0"/>
        <v>0</v>
      </c>
      <c r="E25" s="77"/>
      <c r="F25" s="78"/>
    </row>
    <row r="26" spans="1:12" s="11" customFormat="1" x14ac:dyDescent="0.3">
      <c r="B26" s="12"/>
      <c r="C26" s="12"/>
      <c r="D26" s="13">
        <f t="shared" si="0"/>
        <v>0</v>
      </c>
      <c r="E26" s="77"/>
      <c r="F26" s="78"/>
    </row>
    <row r="27" spans="1:12" s="11" customFormat="1" x14ac:dyDescent="0.3">
      <c r="B27" s="12"/>
      <c r="C27" s="12"/>
      <c r="D27" s="13">
        <f t="shared" si="0"/>
        <v>0</v>
      </c>
      <c r="E27" s="77"/>
      <c r="F27" s="78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12" s="11" customFormat="1" x14ac:dyDescent="0.3">
      <c r="B17" s="12"/>
      <c r="C17" s="12"/>
      <c r="D17" s="13">
        <f t="shared" si="0"/>
        <v>0</v>
      </c>
      <c r="E17" s="77"/>
      <c r="F17" s="78"/>
      <c r="L17" s="20"/>
    </row>
    <row r="18" spans="1:12" s="11" customFormat="1" x14ac:dyDescent="0.3">
      <c r="B18" s="12"/>
      <c r="C18" s="12"/>
      <c r="D18" s="13">
        <f t="shared" si="0"/>
        <v>0</v>
      </c>
      <c r="E18" s="77"/>
      <c r="F18" s="78"/>
    </row>
    <row r="19" spans="1:12" s="11" customFormat="1" x14ac:dyDescent="0.3">
      <c r="B19" s="12"/>
      <c r="C19" s="12"/>
      <c r="D19" s="13">
        <f t="shared" si="0"/>
        <v>0</v>
      </c>
      <c r="E19" s="77"/>
      <c r="F19" s="78"/>
    </row>
    <row r="20" spans="1:12" s="11" customFormat="1" x14ac:dyDescent="0.3">
      <c r="B20" s="12"/>
      <c r="C20" s="12"/>
      <c r="D20" s="13">
        <f t="shared" si="0"/>
        <v>0</v>
      </c>
      <c r="E20" s="77"/>
      <c r="F20" s="78"/>
    </row>
    <row r="21" spans="1:12" s="11" customFormat="1" x14ac:dyDescent="0.3">
      <c r="B21" s="12"/>
      <c r="C21" s="12"/>
      <c r="D21" s="13">
        <f t="shared" si="0"/>
        <v>0</v>
      </c>
      <c r="E21" s="77"/>
      <c r="F21" s="78"/>
    </row>
    <row r="22" spans="1:12" s="11" customFormat="1" x14ac:dyDescent="0.3">
      <c r="B22" s="12"/>
      <c r="C22" s="12"/>
      <c r="D22" s="13">
        <f t="shared" si="0"/>
        <v>0</v>
      </c>
      <c r="E22" s="77"/>
      <c r="F22" s="78"/>
    </row>
    <row r="23" spans="1:12" s="11" customFormat="1" x14ac:dyDescent="0.3">
      <c r="B23" s="12"/>
      <c r="C23" s="12"/>
      <c r="D23" s="13">
        <f t="shared" si="0"/>
        <v>0</v>
      </c>
      <c r="E23" s="77"/>
      <c r="F23" s="78"/>
    </row>
    <row r="24" spans="1:12" s="11" customFormat="1" x14ac:dyDescent="0.3">
      <c r="B24" s="12"/>
      <c r="C24" s="12"/>
      <c r="D24" s="13">
        <f t="shared" si="0"/>
        <v>0</v>
      </c>
      <c r="E24" s="77"/>
      <c r="F24" s="78"/>
    </row>
    <row r="25" spans="1:12" s="11" customFormat="1" x14ac:dyDescent="0.3">
      <c r="B25" s="12"/>
      <c r="C25" s="12"/>
      <c r="D25" s="13">
        <f t="shared" si="0"/>
        <v>0</v>
      </c>
      <c r="E25" s="77"/>
      <c r="F25" s="78"/>
    </row>
    <row r="26" spans="1:12" s="11" customFormat="1" x14ac:dyDescent="0.3">
      <c r="B26" s="12"/>
      <c r="C26" s="12"/>
      <c r="D26" s="13">
        <f t="shared" si="0"/>
        <v>0</v>
      </c>
      <c r="E26" s="77"/>
      <c r="F26" s="78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79"/>
      <c r="F27" s="78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Nicola Phillips</cp:lastModifiedBy>
  <cp:lastPrinted>2023-04-15T10:20:00Z</cp:lastPrinted>
  <dcterms:created xsi:type="dcterms:W3CDTF">2023-03-10T09:35:56Z</dcterms:created>
  <dcterms:modified xsi:type="dcterms:W3CDTF">2023-04-15T10:20:27Z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