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70ea1f0de31ab8/Documents/Parish Council/Accounts-budgets/"/>
    </mc:Choice>
  </mc:AlternateContent>
  <xr:revisionPtr revIDLastSave="0" documentId="8_{601EF260-CC29-4B20-B3F2-A0AE335219C6}" xr6:coauthVersionLast="47" xr6:coauthVersionMax="47" xr10:uidLastSave="{00000000-0000-0000-0000-000000000000}"/>
  <bookViews>
    <workbookView xWindow="-108" yWindow="-108" windowWidth="23256" windowHeight="12456" xr2:uid="{41BA11CF-1393-42AC-87A1-B82CBF72F409}"/>
  </bookViews>
  <sheets>
    <sheet name="Proposed version" sheetId="1" r:id="rId1"/>
  </sheets>
  <externalReferences>
    <externalReference r:id="rId2"/>
  </externalReferences>
  <definedNames>
    <definedName name="EndOfPeriod">[1]Parameters!$I$5</definedName>
    <definedName name="YearEnd">[1]Parameters!$F$2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1" l="1"/>
  <c r="E53" i="1"/>
  <c r="E56" i="1" s="1"/>
  <c r="J55" i="1" s="1"/>
  <c r="E49" i="1"/>
  <c r="E48" i="1"/>
  <c r="E46" i="1"/>
  <c r="C46" i="1"/>
  <c r="E38" i="1"/>
  <c r="E39" i="1" s="1"/>
  <c r="C36" i="1"/>
  <c r="E35" i="1"/>
  <c r="E34" i="1"/>
  <c r="E36" i="1" s="1"/>
  <c r="E50" i="1" s="1"/>
  <c r="G30" i="1"/>
  <c r="F30" i="1"/>
  <c r="D30" i="1"/>
  <c r="C30" i="1"/>
  <c r="B30" i="1"/>
  <c r="E29" i="1"/>
  <c r="E28" i="1"/>
  <c r="E27" i="1"/>
  <c r="E26" i="1"/>
  <c r="E25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30" i="1" s="1"/>
  <c r="J57" i="1" l="1"/>
  <c r="J56" i="1"/>
  <c r="J58" i="1" s="1"/>
</calcChain>
</file>

<file path=xl/sharedStrings.xml><?xml version="1.0" encoding="utf-8"?>
<sst xmlns="http://schemas.openxmlformats.org/spreadsheetml/2006/main" count="71" uniqueCount="65">
  <si>
    <r>
      <t>Proposed budget for Motcombe PC</t>
    </r>
    <r>
      <rPr>
        <b/>
        <sz val="11"/>
        <color rgb="FFFF0000"/>
        <rFont val="Calibri"/>
        <family val="2"/>
        <scheme val="minor"/>
      </rPr>
      <t xml:space="preserve"> 2024-2025</t>
    </r>
  </si>
  <si>
    <t>AGREED SR/NP 8 Nov 23</t>
  </si>
  <si>
    <t>Category</t>
  </si>
  <si>
    <t>Predicted payment to end of year</t>
  </si>
  <si>
    <t>Predicted end of year under/(over-spend)</t>
  </si>
  <si>
    <r>
      <t xml:space="preserve">Projects reserved for </t>
    </r>
    <r>
      <rPr>
        <b/>
        <sz val="11"/>
        <color rgb="FFFF0000"/>
        <rFont val="Calibri"/>
        <family val="2"/>
        <scheme val="minor"/>
      </rPr>
      <t>2023-2024</t>
    </r>
  </si>
  <si>
    <t>budget notes</t>
  </si>
  <si>
    <t>Clerk's Wages</t>
  </si>
  <si>
    <t>Clerk's Expenses</t>
  </si>
  <si>
    <t>Pension</t>
  </si>
  <si>
    <t>Paye HMR/NI</t>
  </si>
  <si>
    <t>Travel costs Cllrs</t>
  </si>
  <si>
    <t>Training &amp; Seminars</t>
  </si>
  <si>
    <t>Insurance</t>
  </si>
  <si>
    <t>Audit &amp; Governance</t>
  </si>
  <si>
    <t>Street Lights Maint</t>
  </si>
  <si>
    <t>reallocate if adopted before</t>
  </si>
  <si>
    <t>Street Lights Supply</t>
  </si>
  <si>
    <t>Stationery</t>
  </si>
  <si>
    <t>Election cost</t>
  </si>
  <si>
    <t>Subscriptions</t>
  </si>
  <si>
    <t>Hall Hire</t>
  </si>
  <si>
    <t>Grass Cutting/tree/footpath</t>
  </si>
  <si>
    <t xml:space="preserve">Motcombe Meadows </t>
  </si>
  <si>
    <t>hedgelaying</t>
  </si>
  <si>
    <t>Play Area</t>
  </si>
  <si>
    <t xml:space="preserve">War Memorial </t>
  </si>
  <si>
    <t>Street lights New</t>
  </si>
  <si>
    <t>Website</t>
  </si>
  <si>
    <t>Play area new proj</t>
  </si>
  <si>
    <t>solar panel money should pay for any repairs</t>
  </si>
  <si>
    <t>Grants &amp; Donations Inc Village Hall</t>
  </si>
  <si>
    <t>main payments done in Jan</t>
  </si>
  <si>
    <t>Neighbourhood Plan</t>
  </si>
  <si>
    <t>Health &amp; Safety/SIDS</t>
  </si>
  <si>
    <t>only ongoing</t>
  </si>
  <si>
    <t>Contingency</t>
  </si>
  <si>
    <t>Total</t>
  </si>
  <si>
    <t>Funds as to date and predicted eoy</t>
  </si>
  <si>
    <t>NP numbers</t>
  </si>
  <si>
    <t>SR NEW NUMBERS</t>
  </si>
  <si>
    <t>As from the 24th October 2023 Lloyds</t>
  </si>
  <si>
    <t>30 day notice account</t>
  </si>
  <si>
    <t>Estimated funds to pay eoy</t>
  </si>
  <si>
    <t>minus</t>
  </si>
  <si>
    <t xml:space="preserve">Reserves will be alloacted to the following </t>
  </si>
  <si>
    <t>War Memorial</t>
  </si>
  <si>
    <t>Estimated Vat return from Oct to April</t>
  </si>
  <si>
    <t>Grass cutting refund Dorset Council</t>
  </si>
  <si>
    <t xml:space="preserve">Predicted funds available eoy </t>
  </si>
  <si>
    <t>2023/24 precept</t>
  </si>
  <si>
    <t>inflationary increase ro rebuild reserves</t>
  </si>
  <si>
    <t>2024-25</t>
  </si>
  <si>
    <t>old precept</t>
  </si>
  <si>
    <t>new prcept</t>
  </si>
  <si>
    <t>Precept for 2024/2025 £</t>
  </si>
  <si>
    <t xml:space="preserve">increase </t>
  </si>
  <si>
    <t>% change</t>
  </si>
  <si>
    <t>per property</t>
  </si>
  <si>
    <t>Precept for 2023/2024 £34547.00</t>
  </si>
  <si>
    <t>(but more houses so less per property)</t>
  </si>
  <si>
    <t>Budget for 2024/2025 £38001.00</t>
  </si>
  <si>
    <t>Expenditure to 18 Oct 2023</t>
  </si>
  <si>
    <t>Budget 2023/2024</t>
  </si>
  <si>
    <t>Proposed Budet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</si>
</sst>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&quot;£&quot;#,##0.00"/>
    <numFmt numFmtId="166" formatCode="_(&quot;£&quot;* #,##0.00_);_(&quot;£&quot;* \(#,##0.00\);_(&quot;£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1"/>
      <name val="Arial"/>
      <family val="2"/>
    </font>
    <font>
      <sz val="11"/>
      <color theme="9" tint="-0.249977111117893"/>
      <name val="Calibri"/>
      <family val="2"/>
      <scheme val="minor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7" fillId="2" borderId="0" xfId="0" applyFont="1" applyFill="1"/>
    <xf numFmtId="0" fontId="2" fillId="3" borderId="3" xfId="2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 wrapText="1"/>
    </xf>
    <xf numFmtId="164" fontId="3" fillId="4" borderId="5" xfId="2" applyNumberFormat="1" applyFont="1" applyFill="1" applyBorder="1" applyAlignment="1">
      <alignment horizontal="center" vertical="center" wrapText="1"/>
    </xf>
    <xf numFmtId="44" fontId="9" fillId="0" borderId="0" xfId="0" applyNumberFormat="1" applyFont="1"/>
    <xf numFmtId="165" fontId="0" fillId="0" borderId="0" xfId="0" applyNumberFormat="1"/>
    <xf numFmtId="6" fontId="10" fillId="0" borderId="0" xfId="1" applyNumberFormat="1" applyFont="1"/>
    <xf numFmtId="166" fontId="11" fillId="0" borderId="0" xfId="1" applyFont="1"/>
    <xf numFmtId="166" fontId="0" fillId="0" borderId="0" xfId="1" applyFont="1"/>
    <xf numFmtId="166" fontId="12" fillId="0" borderId="0" xfId="1" applyFont="1"/>
    <xf numFmtId="166" fontId="13" fillId="0" borderId="0" xfId="1" applyFont="1"/>
    <xf numFmtId="6" fontId="10" fillId="0" borderId="0" xfId="1" applyNumberFormat="1" applyFont="1" applyFill="1"/>
    <xf numFmtId="166" fontId="4" fillId="0" borderId="0" xfId="1" applyFont="1"/>
    <xf numFmtId="166" fontId="1" fillId="0" borderId="0" xfId="1" applyFont="1"/>
    <xf numFmtId="166" fontId="10" fillId="0" borderId="0" xfId="1" applyFont="1"/>
    <xf numFmtId="164" fontId="0" fillId="0" borderId="0" xfId="0" applyNumberFormat="1"/>
    <xf numFmtId="166" fontId="10" fillId="0" borderId="0" xfId="1" applyFont="1" applyBorder="1"/>
    <xf numFmtId="0" fontId="5" fillId="0" borderId="6" xfId="3" applyBorder="1"/>
    <xf numFmtId="6" fontId="14" fillId="0" borderId="6" xfId="1" applyNumberFormat="1" applyFont="1" applyBorder="1"/>
    <xf numFmtId="164" fontId="5" fillId="0" borderId="6" xfId="3" applyNumberFormat="1" applyBorder="1"/>
    <xf numFmtId="166" fontId="0" fillId="0" borderId="0" xfId="1" applyFont="1" applyBorder="1"/>
    <xf numFmtId="0" fontId="15" fillId="0" borderId="0" xfId="0" applyFont="1"/>
    <xf numFmtId="166" fontId="5" fillId="0" borderId="0" xfId="1" applyFont="1"/>
    <xf numFmtId="166" fontId="0" fillId="0" borderId="0" xfId="0" applyNumberFormat="1"/>
    <xf numFmtId="166" fontId="5" fillId="0" borderId="6" xfId="1" applyFont="1" applyFill="1" applyBorder="1"/>
    <xf numFmtId="166" fontId="5" fillId="0" borderId="7" xfId="0" applyNumberFormat="1" applyFont="1" applyBorder="1"/>
    <xf numFmtId="166" fontId="5" fillId="0" borderId="0" xfId="1" applyFont="1" applyFill="1"/>
    <xf numFmtId="166" fontId="5" fillId="0" borderId="0" xfId="0" applyNumberFormat="1" applyFont="1"/>
    <xf numFmtId="166" fontId="0" fillId="0" borderId="0" xfId="1" applyFont="1" applyFill="1"/>
    <xf numFmtId="0" fontId="6" fillId="0" borderId="0" xfId="0" applyFont="1"/>
    <xf numFmtId="166" fontId="16" fillId="0" borderId="6" xfId="1" applyFont="1" applyFill="1" applyBorder="1"/>
    <xf numFmtId="44" fontId="5" fillId="0" borderId="7" xfId="0" applyNumberFormat="1" applyFont="1" applyBorder="1"/>
    <xf numFmtId="0" fontId="0" fillId="0" borderId="0" xfId="0" applyAlignment="1">
      <alignment horizontal="right"/>
    </xf>
    <xf numFmtId="44" fontId="0" fillId="0" borderId="0" xfId="0" applyNumberFormat="1"/>
    <xf numFmtId="9" fontId="0" fillId="0" borderId="0" xfId="0" applyNumberFormat="1"/>
    <xf numFmtId="9" fontId="0" fillId="0" borderId="0" xfId="4" applyFont="1"/>
    <xf numFmtId="8" fontId="0" fillId="0" borderId="0" xfId="0" applyNumberFormat="1"/>
    <xf numFmtId="166" fontId="4" fillId="0" borderId="0" xfId="0" applyNumberFormat="1" applyFont="1"/>
    <xf numFmtId="166" fontId="5" fillId="0" borderId="6" xfId="1" applyFont="1" applyBorder="1"/>
    <xf numFmtId="166" fontId="6" fillId="0" borderId="6" xfId="1" applyFont="1" applyBorder="1"/>
    <xf numFmtId="10" fontId="0" fillId="0" borderId="0" xfId="4" applyNumberFormat="1" applyFont="1"/>
  </cellXfs>
  <cellStyles count="5">
    <cellStyle name="Currency" xfId="1" builtinId="4"/>
    <cellStyle name="Heading 2" xfId="2" builtinId="17"/>
    <cellStyle name="Normal" xfId="0" builtinId="0"/>
    <cellStyle name="Percent 2" xfId="4" xr:uid="{AC4019DA-22A0-4C3A-9AA4-8181FE0667E0}"/>
    <cellStyle name="Total" xfId="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e845a6deffb904d/Documents/Cash%20book%202019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actions"/>
      <sheetName val="Sheet2"/>
      <sheetName val="Bank Reconciliation"/>
      <sheetName val="Management Account"/>
      <sheetName val="Sheet1"/>
      <sheetName val="Parameters"/>
      <sheetName val="Categories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F2">
            <v>43921</v>
          </cell>
        </row>
        <row r="5">
          <cell r="I5">
            <v>43738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DE2C-F582-4DCD-B530-C6EF27914BD8}">
  <sheetPr>
    <tabColor rgb="FFFFFF00"/>
    <pageSetUpPr fitToPage="1"/>
  </sheetPr>
  <dimension ref="A1:K60"/>
  <sheetViews>
    <sheetView tabSelected="1" zoomScale="145" zoomScaleNormal="145" workbookViewId="0">
      <selection activeCell="D41" sqref="D41"/>
    </sheetView>
  </sheetViews>
  <sheetFormatPr defaultRowHeight="14.4" x14ac:dyDescent="0.3"/>
  <cols>
    <col min="1" max="1" width="30.21875" customWidth="1"/>
    <col min="2" max="2" width="12.6640625" customWidth="1"/>
    <col min="3" max="3" width="13.88671875" customWidth="1"/>
    <col min="4" max="4" width="16.33203125" customWidth="1"/>
    <col min="5" max="5" width="16" customWidth="1"/>
    <col min="6" max="6" width="11.88671875" customWidth="1"/>
    <col min="7" max="7" width="12.5546875" customWidth="1"/>
    <col min="8" max="8" width="2.6640625" customWidth="1"/>
    <col min="9" max="9" width="37.77734375" customWidth="1"/>
    <col min="10" max="10" width="14.33203125" bestFit="1" customWidth="1"/>
    <col min="11" max="11" width="11.5546875" bestFit="1" customWidth="1"/>
  </cols>
  <sheetData>
    <row r="1" spans="1:10" ht="18" x14ac:dyDescent="0.35">
      <c r="A1" s="1" t="s">
        <v>0</v>
      </c>
      <c r="B1" s="1"/>
      <c r="C1" s="1"/>
      <c r="E1" s="2" t="s">
        <v>1</v>
      </c>
      <c r="F1" s="2"/>
    </row>
    <row r="2" spans="1:10" ht="43.8" thickBot="1" x14ac:dyDescent="0.35">
      <c r="A2" s="3" t="s">
        <v>2</v>
      </c>
      <c r="B2" s="4" t="s">
        <v>63</v>
      </c>
      <c r="C2" s="5" t="s">
        <v>62</v>
      </c>
      <c r="D2" s="5" t="s">
        <v>3</v>
      </c>
      <c r="E2" s="5" t="s">
        <v>4</v>
      </c>
      <c r="F2" s="5" t="s">
        <v>5</v>
      </c>
      <c r="G2" s="6" t="s">
        <v>64</v>
      </c>
      <c r="I2" s="7" t="s">
        <v>6</v>
      </c>
    </row>
    <row r="3" spans="1:10" x14ac:dyDescent="0.3">
      <c r="A3" t="s">
        <v>7</v>
      </c>
      <c r="B3" s="8">
        <v>13700</v>
      </c>
      <c r="C3" s="9">
        <v>7938.63</v>
      </c>
      <c r="D3" s="9">
        <v>5670.45</v>
      </c>
      <c r="E3" s="10">
        <f>B3-(C3+D3)</f>
        <v>90.920000000000073</v>
      </c>
      <c r="F3" s="11"/>
      <c r="G3" s="12">
        <v>13770</v>
      </c>
      <c r="H3" s="13"/>
    </row>
    <row r="4" spans="1:10" x14ac:dyDescent="0.3">
      <c r="A4" t="s">
        <v>8</v>
      </c>
      <c r="B4" s="8">
        <v>816</v>
      </c>
      <c r="C4" s="9">
        <v>451.4</v>
      </c>
      <c r="D4" s="9">
        <v>302.5</v>
      </c>
      <c r="E4" s="10">
        <f t="shared" ref="E4:E29" si="0">B4-(C4+D4)</f>
        <v>62.100000000000023</v>
      </c>
      <c r="F4" s="11"/>
      <c r="G4" s="12">
        <v>800</v>
      </c>
      <c r="H4" s="14"/>
    </row>
    <row r="5" spans="1:10" x14ac:dyDescent="0.3">
      <c r="A5" t="s">
        <v>9</v>
      </c>
      <c r="B5" s="8">
        <v>900</v>
      </c>
      <c r="C5" s="9">
        <v>520.79999999999995</v>
      </c>
      <c r="D5" s="9">
        <v>372</v>
      </c>
      <c r="E5" s="15">
        <f t="shared" si="0"/>
        <v>7.2000000000000455</v>
      </c>
      <c r="F5" s="11"/>
      <c r="G5" s="12">
        <v>900</v>
      </c>
      <c r="H5" s="14"/>
    </row>
    <row r="6" spans="1:10" x14ac:dyDescent="0.3">
      <c r="A6" t="s">
        <v>10</v>
      </c>
      <c r="B6" s="8">
        <v>2090</v>
      </c>
      <c r="C6" s="9">
        <v>1521.31</v>
      </c>
      <c r="D6" s="9">
        <v>1086.6500000000001</v>
      </c>
      <c r="E6" s="15">
        <f t="shared" si="0"/>
        <v>-517.96</v>
      </c>
      <c r="F6" s="11"/>
      <c r="G6" s="12">
        <v>2600</v>
      </c>
      <c r="H6" s="14"/>
    </row>
    <row r="7" spans="1:10" x14ac:dyDescent="0.3">
      <c r="A7" t="s">
        <v>11</v>
      </c>
      <c r="B7" s="8">
        <v>100</v>
      </c>
      <c r="C7" s="9">
        <v>0</v>
      </c>
      <c r="D7" s="9">
        <v>0</v>
      </c>
      <c r="E7" s="15">
        <f t="shared" si="0"/>
        <v>100</v>
      </c>
      <c r="F7" s="11"/>
      <c r="G7" s="12">
        <v>50</v>
      </c>
      <c r="H7" s="14"/>
    </row>
    <row r="8" spans="1:10" x14ac:dyDescent="0.3">
      <c r="A8" t="s">
        <v>12</v>
      </c>
      <c r="B8" s="8">
        <v>200</v>
      </c>
      <c r="C8" s="9">
        <v>0</v>
      </c>
      <c r="D8" s="9">
        <v>0</v>
      </c>
      <c r="E8" s="15">
        <f t="shared" si="0"/>
        <v>200</v>
      </c>
      <c r="F8" s="11"/>
      <c r="G8" s="12">
        <v>100</v>
      </c>
      <c r="H8" s="14"/>
    </row>
    <row r="9" spans="1:10" x14ac:dyDescent="0.3">
      <c r="A9" t="s">
        <v>13</v>
      </c>
      <c r="B9" s="8">
        <v>750</v>
      </c>
      <c r="C9" s="9">
        <v>759.69</v>
      </c>
      <c r="D9" s="9">
        <v>0</v>
      </c>
      <c r="E9" s="15">
        <f t="shared" si="0"/>
        <v>-9.6900000000000546</v>
      </c>
      <c r="F9" s="11"/>
      <c r="G9" s="16">
        <v>775</v>
      </c>
      <c r="H9" s="14"/>
    </row>
    <row r="10" spans="1:10" x14ac:dyDescent="0.3">
      <c r="A10" t="s">
        <v>14</v>
      </c>
      <c r="B10" s="8">
        <v>690</v>
      </c>
      <c r="C10" s="9">
        <v>666</v>
      </c>
      <c r="D10" s="9">
        <v>0</v>
      </c>
      <c r="E10" s="15">
        <f t="shared" si="0"/>
        <v>24</v>
      </c>
      <c r="F10" s="11"/>
      <c r="G10" s="12">
        <v>660</v>
      </c>
      <c r="H10" s="13"/>
    </row>
    <row r="11" spans="1:10" x14ac:dyDescent="0.3">
      <c r="A11" t="s">
        <v>15</v>
      </c>
      <c r="B11" s="8">
        <v>800</v>
      </c>
      <c r="C11" s="9">
        <v>625.62</v>
      </c>
      <c r="D11" s="9">
        <v>267</v>
      </c>
      <c r="E11" s="15">
        <f t="shared" si="0"/>
        <v>-92.62</v>
      </c>
      <c r="F11" s="11"/>
      <c r="G11" s="12">
        <v>900</v>
      </c>
      <c r="H11" s="14"/>
      <c r="I11" t="s">
        <v>16</v>
      </c>
    </row>
    <row r="12" spans="1:10" x14ac:dyDescent="0.3">
      <c r="A12" t="s">
        <v>17</v>
      </c>
      <c r="B12" s="8">
        <v>1000</v>
      </c>
      <c r="C12" s="9">
        <v>654.02</v>
      </c>
      <c r="D12" s="9">
        <v>666.9</v>
      </c>
      <c r="E12" s="15">
        <f t="shared" si="0"/>
        <v>-320.92000000000007</v>
      </c>
      <c r="F12" s="11"/>
      <c r="G12" s="12">
        <v>1600</v>
      </c>
      <c r="H12" s="14"/>
      <c r="I12" t="s">
        <v>16</v>
      </c>
    </row>
    <row r="13" spans="1:10" x14ac:dyDescent="0.3">
      <c r="A13" t="s">
        <v>18</v>
      </c>
      <c r="B13" s="8">
        <v>190</v>
      </c>
      <c r="C13" s="9">
        <v>0</v>
      </c>
      <c r="D13" s="9">
        <v>0</v>
      </c>
      <c r="E13" s="15">
        <f t="shared" si="0"/>
        <v>190</v>
      </c>
      <c r="F13" s="11"/>
      <c r="G13" s="12">
        <v>100</v>
      </c>
      <c r="H13" s="14"/>
    </row>
    <row r="14" spans="1:10" x14ac:dyDescent="0.3">
      <c r="A14" t="s">
        <v>19</v>
      </c>
      <c r="B14" s="8">
        <v>100</v>
      </c>
      <c r="C14" s="9">
        <v>0</v>
      </c>
      <c r="D14" s="9">
        <v>0</v>
      </c>
      <c r="E14" s="15">
        <f t="shared" si="0"/>
        <v>100</v>
      </c>
      <c r="F14" s="11"/>
      <c r="G14" s="12">
        <v>0</v>
      </c>
      <c r="H14" s="14"/>
    </row>
    <row r="15" spans="1:10" x14ac:dyDescent="0.3">
      <c r="A15" t="s">
        <v>20</v>
      </c>
      <c r="B15" s="8">
        <v>997</v>
      </c>
      <c r="C15" s="9">
        <v>977.23000000000013</v>
      </c>
      <c r="D15" s="9">
        <v>0</v>
      </c>
      <c r="E15" s="15">
        <f t="shared" si="0"/>
        <v>19.769999999999868</v>
      </c>
      <c r="F15" s="11"/>
      <c r="G15" s="12">
        <v>1000</v>
      </c>
      <c r="H15" s="14"/>
      <c r="J15" s="17"/>
    </row>
    <row r="16" spans="1:10" x14ac:dyDescent="0.3">
      <c r="A16" t="s">
        <v>21</v>
      </c>
      <c r="B16" s="8">
        <v>300</v>
      </c>
      <c r="C16" s="9">
        <v>165</v>
      </c>
      <c r="D16" s="9">
        <v>125</v>
      </c>
      <c r="E16" s="15">
        <f t="shared" si="0"/>
        <v>10</v>
      </c>
      <c r="F16" s="11"/>
      <c r="G16" s="12">
        <v>300</v>
      </c>
      <c r="H16" s="14"/>
      <c r="J16" s="17"/>
    </row>
    <row r="17" spans="1:10" x14ac:dyDescent="0.3">
      <c r="A17" t="s">
        <v>22</v>
      </c>
      <c r="B17" s="8">
        <v>4450</v>
      </c>
      <c r="C17" s="9">
        <v>4989.1399999999994</v>
      </c>
      <c r="D17" s="9">
        <v>0</v>
      </c>
      <c r="E17" s="15">
        <f t="shared" si="0"/>
        <v>-539.13999999999942</v>
      </c>
      <c r="F17" s="11"/>
      <c r="G17" s="12">
        <v>5000</v>
      </c>
      <c r="H17" s="14"/>
      <c r="J17" s="17"/>
    </row>
    <row r="18" spans="1:10" x14ac:dyDescent="0.3">
      <c r="A18" t="s">
        <v>23</v>
      </c>
      <c r="B18" s="8">
        <v>2000</v>
      </c>
      <c r="C18" s="9">
        <v>425</v>
      </c>
      <c r="D18" s="9">
        <v>680</v>
      </c>
      <c r="E18" s="15">
        <f t="shared" si="0"/>
        <v>895</v>
      </c>
      <c r="F18" s="11"/>
      <c r="G18" s="12">
        <v>1000</v>
      </c>
      <c r="H18" s="14"/>
      <c r="I18" t="s">
        <v>24</v>
      </c>
      <c r="J18" s="17"/>
    </row>
    <row r="19" spans="1:10" x14ac:dyDescent="0.3">
      <c r="A19" t="s">
        <v>25</v>
      </c>
      <c r="B19" s="8">
        <v>440</v>
      </c>
      <c r="C19" s="9">
        <v>6</v>
      </c>
      <c r="D19" s="9">
        <v>300</v>
      </c>
      <c r="E19" s="15">
        <f t="shared" si="0"/>
        <v>134</v>
      </c>
      <c r="F19" s="11"/>
      <c r="G19" s="12">
        <v>200</v>
      </c>
      <c r="H19" s="14"/>
      <c r="J19" s="17"/>
    </row>
    <row r="20" spans="1:10" x14ac:dyDescent="0.3">
      <c r="A20" t="s">
        <v>26</v>
      </c>
      <c r="B20" s="8">
        <v>100</v>
      </c>
      <c r="C20" s="9">
        <v>0</v>
      </c>
      <c r="D20" s="9">
        <v>0</v>
      </c>
      <c r="E20" s="15">
        <f t="shared" si="0"/>
        <v>100</v>
      </c>
      <c r="F20" s="11"/>
      <c r="G20" s="12">
        <v>100</v>
      </c>
      <c r="H20" s="14"/>
      <c r="J20" s="17"/>
    </row>
    <row r="21" spans="1:10" x14ac:dyDescent="0.3">
      <c r="A21" t="s">
        <v>27</v>
      </c>
      <c r="B21" s="8">
        <v>0</v>
      </c>
      <c r="C21" s="9">
        <v>25257.410000000003</v>
      </c>
      <c r="D21" s="9">
        <v>0</v>
      </c>
      <c r="E21" s="15">
        <v>0</v>
      </c>
      <c r="F21" s="11"/>
      <c r="G21" s="12">
        <v>0</v>
      </c>
      <c r="H21" s="14"/>
      <c r="J21" s="17"/>
    </row>
    <row r="22" spans="1:10" x14ac:dyDescent="0.3">
      <c r="A22" t="s">
        <v>28</v>
      </c>
      <c r="B22" s="8">
        <v>500</v>
      </c>
      <c r="C22" s="9">
        <v>225.76</v>
      </c>
      <c r="D22" s="9">
        <v>250</v>
      </c>
      <c r="E22" s="15">
        <f t="shared" si="0"/>
        <v>24.240000000000009</v>
      </c>
      <c r="F22" s="11"/>
      <c r="G22" s="12">
        <v>500</v>
      </c>
      <c r="H22" s="18"/>
      <c r="J22" s="17"/>
    </row>
    <row r="23" spans="1:10" x14ac:dyDescent="0.3">
      <c r="A23" t="s">
        <v>29</v>
      </c>
      <c r="B23" s="8">
        <v>0</v>
      </c>
      <c r="C23" s="9">
        <v>0</v>
      </c>
      <c r="D23" s="9">
        <v>0</v>
      </c>
      <c r="E23" s="15">
        <f t="shared" si="0"/>
        <v>0</v>
      </c>
      <c r="F23" s="11"/>
      <c r="G23" s="12">
        <v>1000</v>
      </c>
      <c r="H23" s="18"/>
      <c r="I23" t="s">
        <v>30</v>
      </c>
      <c r="J23" s="17"/>
    </row>
    <row r="24" spans="1:10" x14ac:dyDescent="0.3">
      <c r="A24" t="s">
        <v>31</v>
      </c>
      <c r="B24" s="8">
        <v>2000</v>
      </c>
      <c r="C24" s="9">
        <v>800</v>
      </c>
      <c r="D24" s="9">
        <v>100</v>
      </c>
      <c r="E24" s="15">
        <v>0</v>
      </c>
      <c r="F24" s="11"/>
      <c r="G24" s="12">
        <v>2000</v>
      </c>
      <c r="H24" s="18"/>
      <c r="I24" t="s">
        <v>32</v>
      </c>
      <c r="J24" s="17"/>
    </row>
    <row r="25" spans="1:10" x14ac:dyDescent="0.3">
      <c r="A25" t="s">
        <v>33</v>
      </c>
      <c r="B25" s="8">
        <v>200</v>
      </c>
      <c r="C25" s="9">
        <v>0</v>
      </c>
      <c r="D25" s="9">
        <v>0</v>
      </c>
      <c r="E25" s="15">
        <f t="shared" si="0"/>
        <v>200</v>
      </c>
      <c r="F25" s="11"/>
      <c r="G25" s="12">
        <v>200</v>
      </c>
      <c r="H25" s="18"/>
      <c r="J25" s="17"/>
    </row>
    <row r="26" spans="1:10" x14ac:dyDescent="0.3">
      <c r="A26" t="s">
        <v>34</v>
      </c>
      <c r="B26" s="8">
        <v>240</v>
      </c>
      <c r="C26" s="9">
        <v>223.2</v>
      </c>
      <c r="D26" s="9">
        <v>0</v>
      </c>
      <c r="E26" s="15">
        <f t="shared" si="0"/>
        <v>16.800000000000011</v>
      </c>
      <c r="F26" s="11"/>
      <c r="G26" s="12">
        <v>100</v>
      </c>
      <c r="H26" s="18"/>
      <c r="I26" t="s">
        <v>35</v>
      </c>
      <c r="J26" s="17"/>
    </row>
    <row r="27" spans="1:10" x14ac:dyDescent="0.3">
      <c r="A27" t="s">
        <v>36</v>
      </c>
      <c r="B27" s="8">
        <v>2004</v>
      </c>
      <c r="C27" s="9">
        <v>883.2</v>
      </c>
      <c r="D27" s="9">
        <v>0</v>
      </c>
      <c r="E27" s="15">
        <f t="shared" si="0"/>
        <v>1120.8</v>
      </c>
      <c r="F27" s="11"/>
      <c r="G27" s="12">
        <v>1000</v>
      </c>
      <c r="H27" s="18"/>
      <c r="J27" s="17"/>
    </row>
    <row r="28" spans="1:10" x14ac:dyDescent="0.3">
      <c r="B28" s="10"/>
      <c r="C28" s="9"/>
      <c r="D28" s="19"/>
      <c r="E28" s="15">
        <f t="shared" si="0"/>
        <v>0</v>
      </c>
      <c r="F28" s="11"/>
      <c r="G28" s="12"/>
      <c r="H28" s="20"/>
      <c r="J28" s="17"/>
    </row>
    <row r="29" spans="1:10" x14ac:dyDescent="0.3">
      <c r="B29" s="10"/>
      <c r="C29" s="9"/>
      <c r="D29" s="19"/>
      <c r="E29" s="15">
        <f t="shared" si="0"/>
        <v>0</v>
      </c>
      <c r="F29" s="11"/>
      <c r="G29" s="12"/>
      <c r="H29" s="20"/>
      <c r="J29" s="17"/>
    </row>
    <row r="30" spans="1:10" ht="15" thickBot="1" x14ac:dyDescent="0.35">
      <c r="A30" s="21" t="s">
        <v>37</v>
      </c>
      <c r="B30" s="22">
        <f>SUM(B3:B29)</f>
        <v>34567</v>
      </c>
      <c r="C30" s="22">
        <f t="shared" ref="C30:G30" si="1">SUM(C3:C29)</f>
        <v>47089.409999999996</v>
      </c>
      <c r="D30" s="22">
        <f t="shared" si="1"/>
        <v>9820.5</v>
      </c>
      <c r="E30" s="22">
        <f>SUM(E3:E29)</f>
        <v>1814.5000000000005</v>
      </c>
      <c r="F30" s="23">
        <f t="shared" si="1"/>
        <v>0</v>
      </c>
      <c r="G30" s="23">
        <f t="shared" si="1"/>
        <v>34655</v>
      </c>
      <c r="H30" s="24"/>
      <c r="J30" s="17"/>
    </row>
    <row r="31" spans="1:10" x14ac:dyDescent="0.3">
      <c r="B31" s="24"/>
      <c r="J31" s="17"/>
    </row>
    <row r="32" spans="1:10" x14ac:dyDescent="0.3">
      <c r="A32" s="25" t="s">
        <v>38</v>
      </c>
      <c r="B32" s="26"/>
      <c r="J32" s="17"/>
    </row>
    <row r="33" spans="1:10" x14ac:dyDescent="0.3">
      <c r="A33" s="1"/>
      <c r="B33" s="26"/>
      <c r="C33" t="s">
        <v>39</v>
      </c>
      <c r="E33" t="s">
        <v>40</v>
      </c>
      <c r="J33" s="17"/>
    </row>
    <row r="34" spans="1:10" x14ac:dyDescent="0.3">
      <c r="A34" s="1" t="s">
        <v>41</v>
      </c>
      <c r="C34" s="26">
        <v>13818.11</v>
      </c>
      <c r="E34" s="27">
        <f>C34</f>
        <v>13818.11</v>
      </c>
      <c r="J34" s="17"/>
    </row>
    <row r="35" spans="1:10" x14ac:dyDescent="0.3">
      <c r="A35" s="1" t="s">
        <v>42</v>
      </c>
      <c r="B35" s="1"/>
      <c r="C35" s="26">
        <v>0</v>
      </c>
      <c r="E35" s="27">
        <f>C35</f>
        <v>0</v>
      </c>
      <c r="J35" s="17"/>
    </row>
    <row r="36" spans="1:10" ht="15" thickBot="1" x14ac:dyDescent="0.35">
      <c r="A36" s="1" t="s">
        <v>37</v>
      </c>
      <c r="C36" s="28">
        <f>SUM(C34:C35)</f>
        <v>13818.11</v>
      </c>
      <c r="E36" s="29">
        <f>SUM(E34:E35)</f>
        <v>13818.11</v>
      </c>
      <c r="J36" s="17"/>
    </row>
    <row r="37" spans="1:10" x14ac:dyDescent="0.3">
      <c r="J37" s="17"/>
    </row>
    <row r="38" spans="1:10" x14ac:dyDescent="0.3">
      <c r="A38" s="1" t="s">
        <v>43</v>
      </c>
      <c r="B38" t="s">
        <v>44</v>
      </c>
      <c r="C38" s="30">
        <v>9820.5</v>
      </c>
      <c r="E38" s="27">
        <f>D30</f>
        <v>9820.5</v>
      </c>
      <c r="J38" s="17"/>
    </row>
    <row r="39" spans="1:10" x14ac:dyDescent="0.3">
      <c r="A39" s="1" t="s">
        <v>37</v>
      </c>
      <c r="B39" s="1"/>
      <c r="C39" s="29">
        <v>9820</v>
      </c>
      <c r="E39" s="29">
        <f>E38</f>
        <v>9820.5</v>
      </c>
      <c r="J39" s="17"/>
    </row>
    <row r="40" spans="1:10" x14ac:dyDescent="0.3">
      <c r="A40" s="1"/>
      <c r="B40" s="1"/>
      <c r="C40" s="31"/>
    </row>
    <row r="41" spans="1:10" x14ac:dyDescent="0.3">
      <c r="A41" s="1" t="s">
        <v>45</v>
      </c>
      <c r="B41" s="1"/>
      <c r="C41" s="31"/>
    </row>
    <row r="42" spans="1:10" x14ac:dyDescent="0.3">
      <c r="A42" t="s">
        <v>33</v>
      </c>
      <c r="C42" s="32">
        <v>200</v>
      </c>
      <c r="E42" s="27">
        <v>200</v>
      </c>
    </row>
    <row r="43" spans="1:10" x14ac:dyDescent="0.3">
      <c r="A43" t="s">
        <v>46</v>
      </c>
      <c r="C43" s="32">
        <v>100</v>
      </c>
      <c r="E43" s="27">
        <v>100</v>
      </c>
    </row>
    <row r="44" spans="1:10" x14ac:dyDescent="0.3">
      <c r="A44" t="s">
        <v>25</v>
      </c>
      <c r="C44" s="32">
        <v>134</v>
      </c>
      <c r="E44" s="27">
        <v>134</v>
      </c>
    </row>
    <row r="45" spans="1:10" x14ac:dyDescent="0.3">
      <c r="A45" t="s">
        <v>36</v>
      </c>
      <c r="C45" s="32">
        <v>1380</v>
      </c>
      <c r="E45" s="27">
        <v>1380</v>
      </c>
    </row>
    <row r="46" spans="1:10" ht="15" thickBot="1" x14ac:dyDescent="0.35">
      <c r="C46" s="28">
        <f>SUM(C42:C45)</f>
        <v>1814</v>
      </c>
      <c r="E46" s="29">
        <f>SUM(E42:E45)</f>
        <v>1814</v>
      </c>
    </row>
    <row r="47" spans="1:10" x14ac:dyDescent="0.3">
      <c r="A47" s="1"/>
      <c r="B47" s="1"/>
      <c r="E47" s="27"/>
    </row>
    <row r="48" spans="1:10" x14ac:dyDescent="0.3">
      <c r="A48" s="1" t="s">
        <v>47</v>
      </c>
      <c r="B48" s="1"/>
      <c r="C48" s="31">
        <v>190</v>
      </c>
      <c r="E48" s="27">
        <f>C48</f>
        <v>190</v>
      </c>
    </row>
    <row r="49" spans="1:11" x14ac:dyDescent="0.3">
      <c r="A49" s="1" t="s">
        <v>48</v>
      </c>
      <c r="B49" s="1"/>
      <c r="C49" s="31">
        <v>250</v>
      </c>
      <c r="E49" s="27">
        <f t="shared" ref="E49" si="2">C49</f>
        <v>250</v>
      </c>
    </row>
    <row r="50" spans="1:11" ht="15" thickBot="1" x14ac:dyDescent="0.35">
      <c r="A50" s="33" t="s">
        <v>49</v>
      </c>
      <c r="C50" s="34">
        <v>2623.61</v>
      </c>
      <c r="E50" s="35">
        <f>E36-E39-E46+SUM(E48:E49)</f>
        <v>2623.6100000000006</v>
      </c>
      <c r="K50" s="27"/>
    </row>
    <row r="51" spans="1:11" x14ac:dyDescent="0.3">
      <c r="B51" s="36"/>
      <c r="C51" s="9"/>
      <c r="K51" s="9"/>
    </row>
    <row r="52" spans="1:11" x14ac:dyDescent="0.3">
      <c r="A52" s="1" t="s">
        <v>50</v>
      </c>
      <c r="E52" s="27">
        <v>34547</v>
      </c>
      <c r="K52" s="37"/>
    </row>
    <row r="53" spans="1:11" x14ac:dyDescent="0.3">
      <c r="A53" s="1" t="s">
        <v>51</v>
      </c>
      <c r="D53" s="38">
        <v>0.1</v>
      </c>
      <c r="E53" s="27">
        <f>E52*D53</f>
        <v>3454.7000000000003</v>
      </c>
      <c r="J53" t="s">
        <v>52</v>
      </c>
      <c r="K53" s="39"/>
    </row>
    <row r="54" spans="1:11" x14ac:dyDescent="0.3">
      <c r="I54" t="s">
        <v>53</v>
      </c>
      <c r="J54" s="27">
        <f>E52</f>
        <v>34547</v>
      </c>
      <c r="K54" s="37"/>
    </row>
    <row r="55" spans="1:11" x14ac:dyDescent="0.3">
      <c r="A55" s="1"/>
      <c r="C55" s="40"/>
      <c r="E55" s="37"/>
      <c r="F55" s="37"/>
      <c r="I55" t="s">
        <v>54</v>
      </c>
      <c r="J55" s="41">
        <f>E56</f>
        <v>38001.699999999997</v>
      </c>
    </row>
    <row r="56" spans="1:11" ht="15" thickBot="1" x14ac:dyDescent="0.35">
      <c r="A56" s="33" t="s">
        <v>55</v>
      </c>
      <c r="C56" s="42">
        <v>34667</v>
      </c>
      <c r="E56" s="43">
        <f>SUM(E52:E53)</f>
        <v>38001.699999999997</v>
      </c>
      <c r="I56" t="s">
        <v>56</v>
      </c>
      <c r="J56" s="37">
        <f>J55-J54</f>
        <v>3454.6999999999971</v>
      </c>
    </row>
    <row r="57" spans="1:11" x14ac:dyDescent="0.3">
      <c r="I57" t="s">
        <v>57</v>
      </c>
      <c r="J57" s="44">
        <f>(J55-J54)/J54</f>
        <v>9.9999999999999922E-2</v>
      </c>
    </row>
    <row r="58" spans="1:11" x14ac:dyDescent="0.3">
      <c r="I58" t="s">
        <v>58</v>
      </c>
      <c r="J58" s="37">
        <f>J56/(7447/13.16)</f>
        <v>6.1049888545723059</v>
      </c>
    </row>
    <row r="59" spans="1:11" x14ac:dyDescent="0.3">
      <c r="A59" s="1" t="s">
        <v>59</v>
      </c>
      <c r="I59" t="s">
        <v>60</v>
      </c>
    </row>
    <row r="60" spans="1:11" x14ac:dyDescent="0.3">
      <c r="A60" s="1" t="s">
        <v>61</v>
      </c>
    </row>
  </sheetData>
  <conditionalFormatting sqref="F3">
    <cfRule type="cellIs" dxfId="0" priority="1" operator="lessThan">
      <formula>0</formula>
    </cfRule>
  </conditionalFormatting>
  <dataValidations count="2">
    <dataValidation type="list" allowBlank="1" showInputMessage="1" promptTitle="Categories" prompt="Select a category from the drop-down list." sqref="A4:A30" xr:uid="{B7B93EF8-16CE-4E35-B903-72CD77C3C961}">
      <formula1>INDIRECT("CategoryTable[Name]")</formula1>
    </dataValidation>
    <dataValidation type="list" allowBlank="1" showInputMessage="1" showErrorMessage="1" sqref="A3" xr:uid="{DBEB23C3-E051-4F9B-83F5-8A8DEA21F3D1}">
      <formula1>INDIRECT("CategoryTable[Name]")</formula1>
    </dataValidation>
  </dataValidations>
  <pageMargins left="0.25" right="0.25" top="0.75" bottom="0.75" header="0.3" footer="0.3"/>
  <pageSetup paperSize="9" scale="5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version</vt:lpstr>
    </vt:vector>
  </TitlesOfParts>
  <Company>Kier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Rogers</dc:creator>
  <cp:lastModifiedBy>John Taylor</cp:lastModifiedBy>
  <dcterms:created xsi:type="dcterms:W3CDTF">2023-11-08T10:38:32Z</dcterms:created>
  <dcterms:modified xsi:type="dcterms:W3CDTF">2023-11-09T19:52:32Z</dcterms:modified>
</cp:coreProperties>
</file>